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ariances" sheetId="1" r:id="rId4"/>
  </sheets>
  <definedNames/>
  <calcPr/>
  <extLst>
    <ext uri="GoogleSheetsCustomDataVersion2">
      <go:sheetsCustomData xmlns:go="http://customooxmlschemas.google.com/" r:id="rId5" roundtripDataChecksum="W2ESVqOkF9cACaBGu0whCPP4aNpx8TViMHkFzVDU0Qc="/>
    </ext>
  </extLst>
</workbook>
</file>

<file path=xl/sharedStrings.xml><?xml version="1.0" encoding="utf-8"?>
<sst xmlns="http://schemas.openxmlformats.org/spreadsheetml/2006/main" count="35" uniqueCount="31">
  <si>
    <t xml:space="preserve">Explanation of variances – pro forma </t>
  </si>
  <si>
    <t xml:space="preserve">Name of smaller authority: </t>
  </si>
  <si>
    <t>Wix Parish Council</t>
  </si>
  <si>
    <r>
      <rPr>
        <rFont val="Arial"/>
        <color theme="1"/>
        <sz val="8.0"/>
      </rPr>
      <t>County area (local councils and parish meetings only):</t>
    </r>
    <r>
      <rPr>
        <rFont val="Arial"/>
        <b/>
        <color rgb="FF000000"/>
        <sz val="8.0"/>
      </rPr>
      <t xml:space="preserve"> </t>
    </r>
  </si>
  <si>
    <t>Essex</t>
  </si>
  <si>
    <r>
      <rPr>
        <rFont val="Arial"/>
        <b/>
        <color rgb="FFFF0000"/>
        <sz val="10.0"/>
      </rPr>
      <t xml:space="preserve">Insert figures from Section 2 of the AGAR in all </t>
    </r>
    <r>
      <rPr>
        <rFont val="Arial"/>
        <b/>
        <color rgb="FF333399"/>
        <sz val="10.0"/>
        <u/>
      </rPr>
      <t>Blue</t>
    </r>
    <r>
      <rPr>
        <rFont val="Arial"/>
        <b/>
        <color rgb="FFFF0000"/>
        <sz val="10.0"/>
      </rPr>
      <t xml:space="preserve"> highlighted boxes </t>
    </r>
  </si>
  <si>
    <r>
      <rPr>
        <rFont val="Arial"/>
        <b/>
        <color theme="1"/>
        <sz val="10.0"/>
      </rPr>
      <t xml:space="preserve">Next, please provide full explanations, including numerical values, for the following that will be flagged in the green boxes where relevant:
</t>
    </r>
    <r>
      <rPr>
        <rFont val="Arial"/>
        <b val="0"/>
        <color rgb="FF000000"/>
        <sz val="10.0"/>
      </rPr>
      <t>• variances of more than 15% between totals for individual boxes (except variances of less than £200); 
• variances of £100,000 or more require explanation regardless of the % variation year on year;
•</t>
    </r>
    <r>
      <rPr>
        <rFont val="Arial"/>
        <b/>
        <color rgb="FFFF0000"/>
        <sz val="10.0"/>
      </rPr>
      <t xml:space="preserve"> New from 2025/26 onwards</t>
    </r>
    <r>
      <rPr>
        <rFont val="Arial"/>
        <b val="0"/>
        <color rgb="FF000000"/>
        <sz val="10.0"/>
      </rPr>
      <t xml:space="preserve">: variances of £500,000 or more in Box 3 require explanation regardless of the % variation year on year for smaller authorities with income and/or expenditure exceeding £6,500,000
</t>
    </r>
  </si>
  <si>
    <t>2024/25</t>
  </si>
  <si>
    <t>2025/26</t>
  </si>
  <si>
    <t>Variance</t>
  </si>
  <si>
    <t>Explanation Required?</t>
  </si>
  <si>
    <r>
      <rPr>
        <rFont val="Arial"/>
        <color theme="1"/>
        <sz val="11.0"/>
      </rPr>
      <t xml:space="preserve">Automatic responses trigger below based on figures input, </t>
    </r>
    <r>
      <rPr>
        <rFont val="Arial"/>
        <b/>
        <color rgb="FF000000"/>
        <sz val="11.0"/>
      </rPr>
      <t>DO NOT OVERWRITE THESE BOXES</t>
    </r>
  </si>
  <si>
    <r>
      <rPr>
        <rFont val="Arial"/>
        <b/>
        <color theme="1"/>
        <sz val="11.0"/>
      </rPr>
      <t xml:space="preserve">Explanation from smaller authority </t>
    </r>
    <r>
      <rPr>
        <rFont val="Arial"/>
        <b/>
        <color rgb="FF000000"/>
        <sz val="11.0"/>
        <u/>
      </rPr>
      <t>(must include narrative and supporting figures)</t>
    </r>
  </si>
  <si>
    <t>£</t>
  </si>
  <si>
    <t>%</t>
  </si>
  <si>
    <t>1 Balances Brought Forward</t>
  </si>
  <si>
    <t>2 Precept or Rates and Levies</t>
  </si>
  <si>
    <t>3 Total Other Receipts</t>
  </si>
  <si>
    <t>We received £15,544.14 in VAT in 24.25, none in 25.26. We received £457.64 more in fireworks income in 25/26. We received £47.09 less this year in interest.</t>
  </si>
  <si>
    <t>4 Staff Costs</t>
  </si>
  <si>
    <t>5 Loan Interest/Capital Repayment</t>
  </si>
  <si>
    <t>6 All Other Payments</t>
  </si>
  <si>
    <t>We spent £6594.71 more on equipment, and £201 on trees in 24.25. We spent £1597.06 more on donations, and £376.42 more on events in 25.26.</t>
  </si>
  <si>
    <t>7 Balances Carried Forward</t>
  </si>
  <si>
    <t>VARIANCE EXPLANATION NOT REQUIRED</t>
  </si>
  <si>
    <t>8 Total Cash and Short Term Investments</t>
  </si>
  <si>
    <t>9 Total Fixed Assets plus Other Long Term Investments and Assets</t>
  </si>
  <si>
    <t>10 Total Borrowings</t>
  </si>
  <si>
    <t>Rounding errors of up to £2 are tolerable</t>
  </si>
  <si>
    <t>Variances of £200 or less are tolerable</t>
  </si>
  <si>
    <t>BOX 10 VARIANCE EXPLANATION NOT REQUIRED IF CHANGE CAN BE EXPLAINED BY BOX 5 (CAPITAL PLUS INTEREST PAYMENT)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</si>
</sst>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sz val="8.0"/>
      <color theme="1"/>
      <name val="Arial"/>
    </font>
    <font>
      <b/>
      <sz val="10.0"/>
      <color theme="1"/>
      <name val="Arial"/>
    </font>
    <font>
      <b/>
      <sz val="10.0"/>
      <color rgb="FFFF0000"/>
      <name val="Arial"/>
    </font>
    <font>
      <sz val="10.0"/>
      <color theme="1"/>
      <name val="Noto Sans Symbols"/>
    </font>
    <font>
      <b/>
      <sz val="11.0"/>
      <color theme="1"/>
      <name val="Arial"/>
    </font>
    <font/>
    <font>
      <b/>
      <sz val="11.0"/>
      <color rgb="FFFF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0CCFF"/>
        <bgColor rgb="FF00CCFF"/>
      </patternFill>
    </fill>
    <fill>
      <patternFill patternType="solid">
        <fgColor rgb="FF99CC00"/>
        <bgColor rgb="FF99CC00"/>
      </patternFill>
    </fill>
    <fill>
      <patternFill patternType="solid">
        <fgColor rgb="FF99CCFF"/>
        <bgColor rgb="FF99CC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5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2" numFmtId="0" xfId="0" applyAlignment="1" applyFont="1">
      <alignment shrinkToFit="0" vertical="top" wrapText="0"/>
    </xf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center" wrapText="0"/>
    </xf>
    <xf borderId="1" fillId="2" fontId="5" numFmtId="3" xfId="0" applyAlignment="1" applyBorder="1" applyFill="1" applyFont="1" applyNumberFormat="1">
      <alignment horizontal="center" readingOrder="0" shrinkToFit="0" vertical="bottom" wrapText="0"/>
    </xf>
    <xf borderId="1" fillId="2" fontId="3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 shrinkToFit="0" vertical="center" wrapText="0"/>
    </xf>
    <xf borderId="0" fillId="0" fontId="3" numFmtId="0" xfId="0" applyAlignment="1" applyFont="1">
      <alignment horizontal="center" shrinkToFit="0" vertical="bottom" wrapText="0"/>
    </xf>
    <xf borderId="0" fillId="0" fontId="8" numFmtId="0" xfId="0" applyAlignment="1" applyFont="1">
      <alignment shrinkToFit="0" vertical="bottom" wrapText="0"/>
    </xf>
    <xf borderId="0" fillId="0" fontId="8" numFmtId="0" xfId="0" applyAlignment="1" applyFont="1">
      <alignment horizontal="center" shrinkToFit="0" vertical="bottom" wrapText="0"/>
    </xf>
    <xf borderId="0" fillId="0" fontId="8" numFmtId="0" xfId="0" applyAlignment="1" applyFont="1">
      <alignment horizontal="center" shrinkToFit="0" vertical="bottom" wrapText="1"/>
    </xf>
    <xf borderId="2" fillId="3" fontId="3" numFmtId="0" xfId="0" applyAlignment="1" applyBorder="1" applyFill="1" applyFont="1">
      <alignment shrinkToFit="0" vertical="bottom" wrapText="1"/>
    </xf>
    <xf borderId="2" fillId="0" fontId="8" numFmtId="0" xfId="0" applyAlignment="1" applyBorder="1" applyFont="1">
      <alignment shrinkToFit="0" vertical="bottom" wrapText="1"/>
    </xf>
    <xf borderId="3" fillId="4" fontId="5" numFmtId="3" xfId="0" applyAlignment="1" applyBorder="1" applyFill="1" applyFont="1" applyNumberFormat="1">
      <alignment horizontal="center" readingOrder="0" shrinkToFit="0" vertical="bottom" wrapText="0"/>
    </xf>
    <xf borderId="0" fillId="0" fontId="3" numFmtId="3" xfId="0" applyAlignment="1" applyFont="1" applyNumberFormat="1">
      <alignment shrinkToFit="0" vertical="bottom" wrapText="0"/>
    </xf>
    <xf borderId="2" fillId="0" fontId="3" numFmtId="0" xfId="0" applyAlignment="1" applyBorder="1" applyFont="1">
      <alignment shrinkToFit="0" vertical="bottom" wrapText="1"/>
    </xf>
    <xf borderId="0" fillId="0" fontId="3" numFmtId="0" xfId="0" applyAlignment="1" applyFont="1">
      <alignment horizontal="left" shrinkToFit="0" vertical="center" wrapText="1"/>
    </xf>
    <xf borderId="4" fillId="0" fontId="9" numFmtId="0" xfId="0" applyBorder="1" applyFont="1"/>
    <xf borderId="0" fillId="0" fontId="3" numFmtId="10" xfId="0" applyAlignment="1" applyFont="1" applyNumberFormat="1">
      <alignment shrinkToFit="0" vertical="bottom" wrapText="0"/>
    </xf>
    <xf borderId="0" fillId="0" fontId="3" numFmtId="0" xfId="0" applyAlignment="1" applyFont="1">
      <alignment shrinkToFit="0" vertical="center" wrapText="0"/>
    </xf>
    <xf borderId="2" fillId="0" fontId="3" numFmtId="0" xfId="0" applyAlignment="1" applyBorder="1" applyFont="1">
      <alignment readingOrder="0" shrinkToFit="0" vertical="bottom" wrapText="1"/>
    </xf>
    <xf borderId="3" fillId="5" fontId="5" numFmtId="3" xfId="0" applyAlignment="1" applyBorder="1" applyFill="1" applyFont="1" applyNumberFormat="1">
      <alignment horizontal="center" shrinkToFit="0" vertical="bottom" wrapText="0"/>
    </xf>
    <xf borderId="2" fillId="6" fontId="3" numFmtId="0" xfId="0" applyAlignment="1" applyBorder="1" applyFill="1" applyFont="1">
      <alignment shrinkToFit="0" vertical="bottom" wrapText="1"/>
    </xf>
    <xf borderId="0" fillId="0" fontId="10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9.14"/>
    <col customWidth="1" min="3" max="3" width="32.57"/>
    <col customWidth="1" min="4" max="4" width="9.14"/>
    <col customWidth="1" min="5" max="5" width="3.29"/>
    <col customWidth="1" min="6" max="6" width="9.14"/>
    <col customWidth="1" min="7" max="7" width="10.14"/>
    <col customWidth="1" min="8" max="8" width="9.57"/>
    <col customWidth="1" hidden="1" min="9" max="11" width="9.14"/>
    <col customWidth="1" min="12" max="12" width="13.29"/>
    <col customWidth="1" min="13" max="13" width="50.43"/>
    <col customWidth="1" min="14" max="14" width="86.0"/>
    <col customWidth="1" min="15" max="22" width="9.14"/>
    <col customWidth="1" min="23" max="26" width="8.0"/>
  </cols>
  <sheetData>
    <row r="1" ht="18.0" customHeight="1">
      <c r="A1" s="1" t="s">
        <v>0</v>
      </c>
      <c r="L1" s="2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5" t="s">
        <v>1</v>
      </c>
      <c r="B2" s="6"/>
      <c r="C2" s="7" t="s">
        <v>2</v>
      </c>
      <c r="D2" s="6"/>
      <c r="E2" s="6"/>
      <c r="F2" s="6"/>
      <c r="G2" s="6"/>
      <c r="H2" s="6"/>
      <c r="I2" s="6"/>
      <c r="J2" s="6"/>
      <c r="K2" s="6"/>
      <c r="L2" s="2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5" t="s">
        <v>3</v>
      </c>
      <c r="B3" s="4"/>
      <c r="C3" s="8" t="s">
        <v>4</v>
      </c>
      <c r="D3" s="4"/>
      <c r="E3" s="4"/>
      <c r="F3" s="4"/>
      <c r="G3" s="4"/>
      <c r="H3" s="4"/>
      <c r="I3" s="4"/>
      <c r="J3" s="4"/>
      <c r="K3" s="4"/>
      <c r="L3" s="2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9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3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98.25" customHeight="1">
      <c r="A5" s="10" t="s">
        <v>6</v>
      </c>
      <c r="I5" s="4"/>
      <c r="J5" s="4"/>
      <c r="K5" s="4"/>
      <c r="L5" s="4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1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11"/>
      <c r="B7" s="4"/>
      <c r="C7" s="4"/>
      <c r="D7" s="12"/>
      <c r="E7" s="4"/>
      <c r="F7" s="12"/>
      <c r="G7" s="4"/>
      <c r="H7" s="4"/>
      <c r="I7" s="4"/>
      <c r="J7" s="4"/>
      <c r="K7" s="4"/>
      <c r="L7" s="4"/>
      <c r="M7" s="3"/>
      <c r="N7" s="13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7.75" customHeight="1">
      <c r="A8" s="4"/>
      <c r="B8" s="4"/>
      <c r="C8" s="4"/>
      <c r="D8" s="14" t="s">
        <v>7</v>
      </c>
      <c r="E8" s="13"/>
      <c r="F8" s="14" t="s">
        <v>8</v>
      </c>
      <c r="G8" s="14" t="s">
        <v>9</v>
      </c>
      <c r="H8" s="14" t="s">
        <v>9</v>
      </c>
      <c r="I8" s="14"/>
      <c r="J8" s="14"/>
      <c r="K8" s="14"/>
      <c r="L8" s="15" t="s">
        <v>10</v>
      </c>
      <c r="M8" s="16" t="s">
        <v>11</v>
      </c>
      <c r="N8" s="17" t="s">
        <v>12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4"/>
      <c r="B9" s="4"/>
      <c r="C9" s="4"/>
      <c r="D9" s="14" t="s">
        <v>13</v>
      </c>
      <c r="E9" s="13"/>
      <c r="F9" s="14" t="s">
        <v>13</v>
      </c>
      <c r="G9" s="14" t="s">
        <v>13</v>
      </c>
      <c r="H9" s="14" t="s">
        <v>14</v>
      </c>
      <c r="I9" s="14"/>
      <c r="J9" s="14"/>
      <c r="K9" s="13"/>
      <c r="L9" s="13"/>
      <c r="M9" s="3"/>
      <c r="N9" s="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4"/>
      <c r="B10" s="4"/>
      <c r="C10" s="4"/>
      <c r="D10" s="12"/>
      <c r="E10" s="12"/>
      <c r="F10" s="4"/>
      <c r="G10" s="4"/>
      <c r="H10" s="4"/>
      <c r="I10" s="4"/>
      <c r="J10" s="4"/>
      <c r="K10" s="4"/>
      <c r="L10" s="4"/>
      <c r="M10" s="3"/>
      <c r="N10" s="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8.5" customHeight="1">
      <c r="A11" s="6" t="s">
        <v>15</v>
      </c>
      <c r="D11" s="18">
        <v>36195.0</v>
      </c>
      <c r="E11" s="4"/>
      <c r="F11" s="18">
        <v>51933.0</v>
      </c>
      <c r="G11" s="19"/>
      <c r="H11" s="4"/>
      <c r="I11" s="4"/>
      <c r="J11" s="4"/>
      <c r="K11" s="4"/>
      <c r="L11" s="4"/>
      <c r="M11" s="16" t="str">
        <f>IF(F11=D23,"Explanation of % variance from PY opening balance not required - Balance brought forward agrees","Explanation of % variance from PY opening balance not required - Balance brought forward does not agree, query this")</f>
        <v>Explanation of % variance from PY opening balance not required - Balance brought forward agrees</v>
      </c>
      <c r="N11" s="20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4"/>
      <c r="B12" s="4"/>
      <c r="C12" s="4"/>
      <c r="D12" s="19"/>
      <c r="E12" s="4"/>
      <c r="F12" s="19"/>
      <c r="G12" s="4"/>
      <c r="H12" s="4"/>
      <c r="I12" s="4"/>
      <c r="J12" s="4"/>
      <c r="K12" s="4"/>
      <c r="L12" s="4"/>
      <c r="M12" s="3"/>
      <c r="N12" s="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21" t="s">
        <v>16</v>
      </c>
      <c r="C13" s="22"/>
      <c r="D13" s="18">
        <v>27000.0</v>
      </c>
      <c r="E13" s="4"/>
      <c r="F13" s="18">
        <v>28832.0</v>
      </c>
      <c r="G13" s="19">
        <f>F13-D13</f>
        <v>1832</v>
      </c>
      <c r="H13" s="23">
        <f>IF((D13&gt;F13),(D13-F13)/D13,IF(D13&lt;F13,-(D13-F13)/D13,IF(D13=F13,0)))</f>
        <v>0.06785185185</v>
      </c>
      <c r="I13" s="4">
        <f>IF(D13-F13&lt;200,0,IF(D13-F13&gt;200,1,IF(D13-F13=200,1)))</f>
        <v>0</v>
      </c>
      <c r="J13" s="4">
        <f>IF(F13-D13&lt;200,0,IF(F13-D13&gt;200,1,IF(F13-D13=200,1)))</f>
        <v>1</v>
      </c>
      <c r="K13" s="12">
        <f>IF(H13&lt;0.15,0,IF(H13&gt;0.15,1,IF(H13=0.15,1)))</f>
        <v>0</v>
      </c>
      <c r="L13" s="12" t="str">
        <f>IF((H13&lt;15%)*AND(G13&lt;100000)*OR(G13&gt;-100000),"NO","YES")</f>
        <v>NO</v>
      </c>
      <c r="M13" s="16" t="str">
        <f>IF((L13="YES")*AND(I13+J13&lt;1),"Explanation not required, difference less than £200"," ")</f>
        <v> </v>
      </c>
      <c r="N13" s="20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4"/>
      <c r="B14" s="4"/>
      <c r="C14" s="4"/>
      <c r="D14" s="19"/>
      <c r="E14" s="4"/>
      <c r="F14" s="19"/>
      <c r="G14" s="19"/>
      <c r="H14" s="23"/>
      <c r="I14" s="4"/>
      <c r="J14" s="4"/>
      <c r="K14" s="12"/>
      <c r="L14" s="12"/>
      <c r="M14" s="3"/>
      <c r="N14" s="3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24" t="s">
        <v>17</v>
      </c>
      <c r="D15" s="18">
        <v>22687.0</v>
      </c>
      <c r="E15" s="4"/>
      <c r="F15" s="18">
        <v>7553.04</v>
      </c>
      <c r="G15" s="19">
        <f>F15-D15</f>
        <v>-15133.96</v>
      </c>
      <c r="H15" s="23">
        <f>IF((D15&gt;F15),(D15-F15)/D15,IF(D15&lt;F15,-(D15-F15)/D15,IF(D15=F15,0)))</f>
        <v>0.6670762992</v>
      </c>
      <c r="I15" s="4">
        <f>IF(D15-F15&lt;200,0,IF(D15-F15&gt;200,1,IF(D15-F15=200,1)))</f>
        <v>1</v>
      </c>
      <c r="J15" s="4">
        <f>IF(F15-D15&lt;200,0,IF(F15-D15&gt;200,1,IF(F15-D15=200,1)))</f>
        <v>0</v>
      </c>
      <c r="K15" s="12">
        <f>IF(H15&lt;0.15,0,IF(H15&gt;0.15,1,IF(H15=0.15,1)))</f>
        <v>1</v>
      </c>
      <c r="L15" s="12" t="str">
        <f>IF((H15&lt;15%)*AND(G15&lt;100000)*OR(G15&gt;-100000),"NO","YES")</f>
        <v>YES</v>
      </c>
      <c r="M15" s="16" t="str">
        <f>IF((L15="YES")*AND(I15+J15&lt;1),"Explanation not required, difference less than £200"," ")</f>
        <v> </v>
      </c>
      <c r="N15" s="25" t="s">
        <v>18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4"/>
      <c r="B16" s="4"/>
      <c r="C16" s="4"/>
      <c r="D16" s="19"/>
      <c r="E16" s="4"/>
      <c r="F16" s="19"/>
      <c r="G16" s="19"/>
      <c r="H16" s="23"/>
      <c r="I16" s="4"/>
      <c r="J16" s="4"/>
      <c r="K16" s="12"/>
      <c r="L16" s="12"/>
      <c r="M16" s="3"/>
      <c r="N16" s="3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24" t="s">
        <v>19</v>
      </c>
      <c r="D17" s="18">
        <v>6868.0</v>
      </c>
      <c r="E17" s="4"/>
      <c r="F17" s="18">
        <v>7363.38</v>
      </c>
      <c r="G17" s="19">
        <f>F17-D17</f>
        <v>495.38</v>
      </c>
      <c r="H17" s="23">
        <f>IF((D17&gt;F17),(D17-F17)/D17,IF(D17&lt;F17,-(D17-F17)/D17,IF(D17=F17,0)))</f>
        <v>0.07212871287</v>
      </c>
      <c r="I17" s="4">
        <f>IF(D17-F17&lt;200,0,IF(D17-F17&gt;200,1,IF(D17-F17=200,1)))</f>
        <v>0</v>
      </c>
      <c r="J17" s="4">
        <f>IF(F17-D17&lt;200,0,IF(F17-D17&gt;200,1,IF(F17-D17=200,1)))</f>
        <v>1</v>
      </c>
      <c r="K17" s="12">
        <f>IF(H17&lt;0.15,0,IF(H17&gt;0.15,1,IF(H17=0.15,1)))</f>
        <v>0</v>
      </c>
      <c r="L17" s="12" t="str">
        <f>IF((H17&lt;15%)*AND(G17&lt;100000)*OR(G17&gt;-100000),"NO","YES")</f>
        <v>NO</v>
      </c>
      <c r="M17" s="16" t="str">
        <f>IF((L17="YES")*AND(I17+J17&lt;1),"Explanation not required, difference less than £200"," ")</f>
        <v> </v>
      </c>
      <c r="N17" s="20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4"/>
      <c r="B18" s="4"/>
      <c r="C18" s="4"/>
      <c r="D18" s="19"/>
      <c r="E18" s="4"/>
      <c r="F18" s="19"/>
      <c r="G18" s="19"/>
      <c r="H18" s="23"/>
      <c r="I18" s="4"/>
      <c r="J18" s="4"/>
      <c r="K18" s="12"/>
      <c r="L18" s="12"/>
      <c r="M18" s="3"/>
      <c r="N18" s="3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24" t="s">
        <v>20</v>
      </c>
      <c r="D19" s="18">
        <v>0.0</v>
      </c>
      <c r="E19" s="4"/>
      <c r="F19" s="18">
        <v>0.0</v>
      </c>
      <c r="G19" s="19">
        <f>F19-D19</f>
        <v>0</v>
      </c>
      <c r="H19" s="23">
        <f>IF((D19&gt;F19),(D19-F19)/D19,IF(D19&lt;F19,-(D19-F19)/D19,IF(D19=F19,0)))</f>
        <v>0</v>
      </c>
      <c r="I19" s="4">
        <f>IF(D19-F19&lt;200,0,IF(D19-F19&gt;200,1,IF(D19-F19=200,1)))</f>
        <v>0</v>
      </c>
      <c r="J19" s="4">
        <f>IF(F19-D19&lt;200,0,IF(F19-D19&gt;200,1,IF(F19-D19=200,1)))</f>
        <v>0</v>
      </c>
      <c r="K19" s="12">
        <f>IF(H19&lt;0.15,0,IF(H19&gt;0.15,1,IF(H19=0.15,1)))</f>
        <v>0</v>
      </c>
      <c r="L19" s="12" t="str">
        <f>IF((H19&lt;15%)*AND(G19&lt;100000)*OR(G19&gt;-100000),"NO","YES")</f>
        <v>NO</v>
      </c>
      <c r="M19" s="16" t="str">
        <f>IF((L19="YES")*AND(I19+J19&lt;1),"Explanation not required, difference less than £200"," ")</f>
        <v> </v>
      </c>
      <c r="N19" s="20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4"/>
      <c r="B20" s="4"/>
      <c r="C20" s="4"/>
      <c r="D20" s="19"/>
      <c r="E20" s="4"/>
      <c r="F20" s="19"/>
      <c r="G20" s="19"/>
      <c r="H20" s="23"/>
      <c r="I20" s="4"/>
      <c r="J20" s="4"/>
      <c r="K20" s="12"/>
      <c r="L20" s="12"/>
      <c r="M20" s="3"/>
      <c r="N20" s="3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24" t="s">
        <v>21</v>
      </c>
      <c r="D21" s="18">
        <v>27081.0</v>
      </c>
      <c r="E21" s="4"/>
      <c r="F21" s="18">
        <v>22464.0</v>
      </c>
      <c r="G21" s="19">
        <f>F21-D21</f>
        <v>-4617</v>
      </c>
      <c r="H21" s="23">
        <f>IF((D21&gt;F21),(D21-F21)/D21,IF(D21&lt;F21,-(D21-F21)/D21,IF(D21=F21,0)))</f>
        <v>0.1704885344</v>
      </c>
      <c r="I21" s="4">
        <f>IF(D21-F21&lt;200,0,IF(D21-F21&gt;200,1,IF(D21-F21=200,1)))</f>
        <v>1</v>
      </c>
      <c r="J21" s="4">
        <f>IF(F21-D21&lt;200,0,IF(F21-D21&gt;200,1,IF(F21-D21=200,1)))</f>
        <v>0</v>
      </c>
      <c r="K21" s="12">
        <f>IF(H21&lt;0.15,0,IF(H21&gt;0.15,1,IF(H21=0.15,1)))</f>
        <v>1</v>
      </c>
      <c r="L21" s="12" t="str">
        <f>IF((H21&lt;15%)*AND(G21&lt;100000)*OR(G21&gt;-100000),"NO","YES")</f>
        <v>YES</v>
      </c>
      <c r="M21" s="16" t="str">
        <f>IF((L21="YES")*AND(I21+J21&lt;1),"Explanation not required, difference less than £200"," ")</f>
        <v> </v>
      </c>
      <c r="N21" s="25" t="s">
        <v>22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4"/>
      <c r="B22" s="4"/>
      <c r="C22" s="4"/>
      <c r="D22" s="19"/>
      <c r="E22" s="4"/>
      <c r="F22" s="19"/>
      <c r="G22" s="19"/>
      <c r="H22" s="23"/>
      <c r="I22" s="4"/>
      <c r="J22" s="4"/>
      <c r="K22" s="12"/>
      <c r="L22" s="12"/>
      <c r="M22" s="3"/>
      <c r="N22" s="3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24" t="s">
        <v>23</v>
      </c>
      <c r="B23" s="4"/>
      <c r="C23" s="4"/>
      <c r="D23" s="26">
        <f>D11+D13+D15-D17-D19-D21</f>
        <v>51933</v>
      </c>
      <c r="E23" s="4"/>
      <c r="F23" s="26">
        <f>F11+F13+F15-F17-F19-F21</f>
        <v>58490.66</v>
      </c>
      <c r="G23" s="19"/>
      <c r="H23" s="23"/>
      <c r="I23" s="4"/>
      <c r="J23" s="4"/>
      <c r="K23" s="12"/>
      <c r="L23" s="12"/>
      <c r="M23" s="27" t="s">
        <v>24</v>
      </c>
      <c r="N23" s="3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4"/>
      <c r="B24" s="4"/>
      <c r="C24" s="4"/>
      <c r="D24" s="19"/>
      <c r="E24" s="4"/>
      <c r="F24" s="19"/>
      <c r="G24" s="19"/>
      <c r="H24" s="23"/>
      <c r="I24" s="4"/>
      <c r="J24" s="4"/>
      <c r="K24" s="12"/>
      <c r="L24" s="12"/>
      <c r="M24" s="3"/>
      <c r="N24" s="3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24" t="s">
        <v>25</v>
      </c>
      <c r="D25" s="18">
        <v>51933.0</v>
      </c>
      <c r="E25" s="4"/>
      <c r="F25" s="18">
        <v>58491.0</v>
      </c>
      <c r="G25" s="19"/>
      <c r="H25" s="23"/>
      <c r="I25" s="4"/>
      <c r="J25" s="4"/>
      <c r="K25" s="12"/>
      <c r="L25" s="12"/>
      <c r="M25" s="27" t="s">
        <v>24</v>
      </c>
      <c r="N25" s="3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4"/>
      <c r="B26" s="4"/>
      <c r="C26" s="4"/>
      <c r="D26" s="19"/>
      <c r="E26" s="4"/>
      <c r="F26" s="19"/>
      <c r="G26" s="19"/>
      <c r="H26" s="23"/>
      <c r="I26" s="4"/>
      <c r="J26" s="4"/>
      <c r="K26" s="12"/>
      <c r="L26" s="12"/>
      <c r="M26" s="3"/>
      <c r="N26" s="3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24" t="s">
        <v>26</v>
      </c>
      <c r="D27" s="18">
        <v>215401.0</v>
      </c>
      <c r="E27" s="4"/>
      <c r="F27" s="18">
        <v>215401.0</v>
      </c>
      <c r="G27" s="19">
        <f>F27-D27</f>
        <v>0</v>
      </c>
      <c r="H27" s="23">
        <f>IF((D27&gt;F27),(D27-F27)/D27,IF(D27&lt;F27,-(D27-F27)/D27,IF(D27=F27,0)))</f>
        <v>0</v>
      </c>
      <c r="I27" s="4">
        <f>IF(D27-F27&lt;200,0,IF(D27-F27&gt;200,1,IF(D27-F27=200,1)))</f>
        <v>0</v>
      </c>
      <c r="J27" s="4">
        <f>IF(F27-D27&lt;200,0,IF(F27-D27&gt;200,1,IF(F27-D27=200,1)))</f>
        <v>0</v>
      </c>
      <c r="K27" s="12">
        <f>IF(H27&lt;0.15,0,IF(H27&gt;0.15,1,IF(H27=0.15,1)))</f>
        <v>0</v>
      </c>
      <c r="L27" s="12" t="str">
        <f>IF((H27&lt;15%)*AND(G27&lt;100000)*OR(G27&gt;-100000),"NO","YES")</f>
        <v>NO</v>
      </c>
      <c r="M27" s="16" t="str">
        <f>IF((L27="YES")*AND(I27+J27&lt;1),"Explanation not required, difference less than £200"," ")</f>
        <v> </v>
      </c>
      <c r="N27" s="20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4"/>
      <c r="B28" s="4"/>
      <c r="C28" s="4"/>
      <c r="D28" s="19"/>
      <c r="E28" s="4"/>
      <c r="F28" s="19"/>
      <c r="G28" s="19"/>
      <c r="H28" s="23"/>
      <c r="I28" s="4"/>
      <c r="J28" s="4"/>
      <c r="K28" s="12"/>
      <c r="L28" s="12"/>
      <c r="M28" s="3"/>
      <c r="N28" s="3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24" t="s">
        <v>27</v>
      </c>
      <c r="D29" s="18">
        <v>0.0</v>
      </c>
      <c r="E29" s="4"/>
      <c r="F29" s="18">
        <v>0.0</v>
      </c>
      <c r="G29" s="19">
        <f>F29-D29</f>
        <v>0</v>
      </c>
      <c r="H29" s="23">
        <f>IF((D29&gt;F29),(D29-F29)/D29,IF(D29&lt;F29,-(D29-F29)/D29,IF(D29=F29,0)))</f>
        <v>0</v>
      </c>
      <c r="I29" s="4">
        <f>IF(D29-F29&lt;100,0,IF(D29-F29&gt;100,1,IF(D29-F29=100,1)))</f>
        <v>0</v>
      </c>
      <c r="J29" s="4">
        <f>IF(F29-D29&lt;100,0,IF(F29-D29&gt;100,1,IF(F29-D29=100,1)))</f>
        <v>0</v>
      </c>
      <c r="K29" s="12">
        <f>IF(H29&lt;0.15,0,IF(H29&gt;0.15,1,IF(H29=0.15,1)))</f>
        <v>0</v>
      </c>
      <c r="L29" s="12" t="str">
        <f>IF((H29&lt;15%)*AND(G29&lt;100000)*OR(G29&gt;-100000),"NO","YES")</f>
        <v>NO</v>
      </c>
      <c r="M29" s="16" t="str">
        <f>IF((L29="YES")*AND(I29+J29&lt;1),"Explanation not required, difference less than £200"," ")</f>
        <v> </v>
      </c>
      <c r="N29" s="20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"/>
      <c r="B30" s="4"/>
      <c r="C30" s="4"/>
      <c r="D30" s="4"/>
      <c r="E30" s="4"/>
      <c r="F30" s="4"/>
      <c r="G30" s="4"/>
      <c r="H30" s="23"/>
      <c r="I30" s="4"/>
      <c r="J30" s="4"/>
      <c r="K30" s="12"/>
      <c r="L30" s="12"/>
      <c r="M30" s="3"/>
      <c r="N30" s="3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4"/>
      <c r="B31" s="4"/>
      <c r="C31" s="28" t="s">
        <v>28</v>
      </c>
      <c r="D31" s="4"/>
      <c r="E31" s="4"/>
      <c r="F31" s="4"/>
      <c r="G31" s="4"/>
      <c r="H31" s="4"/>
      <c r="I31" s="4"/>
      <c r="J31" s="4"/>
      <c r="K31" s="4"/>
      <c r="L31" s="4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3"/>
      <c r="N32" s="4"/>
      <c r="O32" s="29"/>
      <c r="P32" s="29"/>
      <c r="Q32" s="29"/>
      <c r="R32" s="29"/>
      <c r="S32" s="29"/>
      <c r="T32" s="29"/>
      <c r="U32" s="29"/>
      <c r="V32" s="29"/>
      <c r="W32" s="4"/>
      <c r="X32" s="4"/>
      <c r="Y32" s="4"/>
      <c r="Z32" s="4"/>
    </row>
    <row r="33" ht="13.5" customHeight="1">
      <c r="A33" s="4"/>
      <c r="B33" s="4"/>
      <c r="C33" s="28" t="s">
        <v>29</v>
      </c>
      <c r="D33" s="4"/>
      <c r="E33" s="4"/>
      <c r="F33" s="4"/>
      <c r="G33" s="4"/>
      <c r="H33" s="4"/>
      <c r="I33" s="4"/>
      <c r="J33" s="4"/>
      <c r="K33" s="4"/>
      <c r="L33" s="4"/>
      <c r="M33" s="3"/>
      <c r="N33" s="29"/>
      <c r="O33" s="29"/>
      <c r="P33" s="29"/>
      <c r="Q33" s="29"/>
      <c r="R33" s="29"/>
      <c r="S33" s="29"/>
      <c r="T33" s="29"/>
      <c r="U33" s="29"/>
      <c r="V33" s="29"/>
      <c r="W33" s="4"/>
      <c r="X33" s="4"/>
      <c r="Y33" s="4"/>
      <c r="Z33" s="4"/>
    </row>
    <row r="34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4"/>
      <c r="C35" s="28" t="s">
        <v>30</v>
      </c>
      <c r="D35" s="4"/>
      <c r="E35" s="4"/>
      <c r="F35" s="4"/>
      <c r="G35" s="4"/>
      <c r="H35" s="4"/>
      <c r="I35" s="4"/>
      <c r="J35" s="4"/>
      <c r="K35" s="4"/>
      <c r="L35" s="4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3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3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3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3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3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3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3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3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3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3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3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3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3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3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3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3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3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3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3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3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3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3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3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3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3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3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3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3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3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3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3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3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3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3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3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3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3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3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3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3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3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3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3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3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3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3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3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3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3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3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3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3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3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3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3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3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3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3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3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3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3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3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3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3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3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3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3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3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3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3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3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3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3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3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3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3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3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3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3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3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3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3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3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3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3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3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3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3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3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3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3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3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3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3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3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3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3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3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3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3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3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3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3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3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3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3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3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3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3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3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3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3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3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3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3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3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3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3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3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3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3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3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3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3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3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3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3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3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3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3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3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3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3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3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3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3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3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3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3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3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3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3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3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3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3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3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3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3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3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3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3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3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3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3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3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3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3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3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3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3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3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3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3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3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3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3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3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3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3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3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3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3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3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3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3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3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3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3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3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3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3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3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3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3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3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3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3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3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3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3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3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3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3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3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3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3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3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3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3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3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3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3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3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3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3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3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3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3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3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3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3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3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3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3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3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3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3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3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3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3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3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3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3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3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3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3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3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3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3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3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3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3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3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3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3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3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3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3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3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3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3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3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3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3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3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3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3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3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3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3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3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3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3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3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3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3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3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3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3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3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3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3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3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3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3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3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3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3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3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3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3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3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3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3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3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3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3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3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3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3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3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3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3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3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3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3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3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3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3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3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3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3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3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3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3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3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3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3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3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3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3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3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3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3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3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3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3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3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3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3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3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3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3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3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3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3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3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3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3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3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3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3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3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3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3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3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3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3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3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3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3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3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3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3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3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3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3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3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3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3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3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3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3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3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3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3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3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3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3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3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3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3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3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3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3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3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3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3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3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3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3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3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3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3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3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3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3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3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3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3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3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3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3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3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3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3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3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3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3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3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3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3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3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3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3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3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3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3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3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3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3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3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3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3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3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3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3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3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3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3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3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3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3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3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3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3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3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3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3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3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3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3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3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3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3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3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3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3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3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3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3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3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3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3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3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3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3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3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3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3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3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3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3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3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3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3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3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3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3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3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3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3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3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3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3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3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3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3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3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3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3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3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3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3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3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3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3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3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3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3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3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3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3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3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3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3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3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3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3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3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3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3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3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3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3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3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3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3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3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3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3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3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3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3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3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3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3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3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3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3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3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3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3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3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3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3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3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3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3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3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3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3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3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3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3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3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3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3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3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3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3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3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3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3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3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3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3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3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3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3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3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3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3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3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3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3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3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3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3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3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3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3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3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3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3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3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3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3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3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3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3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3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3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3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3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3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3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3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3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3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3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3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3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3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3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3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3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3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3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3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3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3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3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3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3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3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3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3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3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3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3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3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3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3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3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3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3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3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3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3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3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3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3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3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3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3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3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3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3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3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3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3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3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3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3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3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3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3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3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3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3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3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3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3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3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3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3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3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3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3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3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3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3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3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3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3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3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3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3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3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3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3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3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3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3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3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3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3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3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3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3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3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3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3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3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3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3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3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3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3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3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3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3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3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3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3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3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3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3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3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3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3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3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3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3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3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3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3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3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3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3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3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3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3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3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3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3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3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3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3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3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3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3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3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3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3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3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3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3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3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3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3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3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3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3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3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3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3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3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3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3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3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3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3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3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3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3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3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3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3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3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3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3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3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3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3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3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3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3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3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3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3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3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3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3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3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3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3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3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3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3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3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3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3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3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3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3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3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3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3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3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3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3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3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3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3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3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3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3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3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3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3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3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3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3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3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3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3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3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3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3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3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3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3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3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3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3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3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3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3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3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3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3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3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3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3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3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3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3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3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3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3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3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3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3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3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3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3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3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3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3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3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3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3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3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3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3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3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3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3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3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3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3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3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3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3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3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3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3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3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3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3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3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3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3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3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3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3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3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3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3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3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3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3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3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3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3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3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3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3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3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3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3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3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3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3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3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3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3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3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3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3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3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3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3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3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3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3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3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3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3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3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3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3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3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3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3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3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3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3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3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3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3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3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3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3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3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3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3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3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3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3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3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3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3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3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3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3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3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3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3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3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3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3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3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3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3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3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3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3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3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3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3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3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3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1">
    <mergeCell ref="A21:C21"/>
    <mergeCell ref="A25:C25"/>
    <mergeCell ref="A27:C27"/>
    <mergeCell ref="A29:C29"/>
    <mergeCell ref="A1:K1"/>
    <mergeCell ref="A5:H5"/>
    <mergeCell ref="A11:C11"/>
    <mergeCell ref="A13:C13"/>
    <mergeCell ref="A15:C15"/>
    <mergeCell ref="A17:C17"/>
    <mergeCell ref="A19:C1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2012-07-11T10:01:28Z</dcterms:created>
  <dc:creator>jsheridan</dc:creator>
</cp:coreProperties>
</file>